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vez-slu.justice.cz\dfs\User_home\50jbauer\Desktop\"/>
    </mc:Choice>
  </mc:AlternateContent>
  <xr:revisionPtr revIDLastSave="0" documentId="8_{32A3F052-63A6-4F99-B37D-B542ADC19FF9}" xr6:coauthVersionLast="47" xr6:coauthVersionMax="47" xr10:uidLastSave="{00000000-0000-0000-0000-000000000000}"/>
  <bookViews>
    <workbookView xWindow="-120" yWindow="-120" windowWidth="29040" windowHeight="15720" xr2:uid="{C2BBD53D-0510-40EE-9A62-5B7848AB66E2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E26" i="1"/>
  <c r="E25" i="1"/>
  <c r="G25" i="1" s="1"/>
  <c r="G24" i="1"/>
  <c r="E24" i="1"/>
  <c r="E23" i="1"/>
  <c r="G23" i="1" s="1"/>
  <c r="G22" i="1"/>
  <c r="E22" i="1"/>
  <c r="F21" i="1"/>
  <c r="G21" i="1" s="1"/>
  <c r="E21" i="1"/>
  <c r="F20" i="1"/>
  <c r="E20" i="1"/>
  <c r="G20" i="1" s="1"/>
  <c r="F19" i="1"/>
  <c r="E19" i="1"/>
  <c r="G19" i="1" s="1"/>
  <c r="G18" i="1"/>
  <c r="E18" i="1"/>
  <c r="F17" i="1"/>
  <c r="E17" i="1"/>
  <c r="G17" i="1" s="1"/>
  <c r="G16" i="1"/>
  <c r="E16" i="1"/>
  <c r="E15" i="1"/>
  <c r="G15" i="1" s="1"/>
  <c r="F14" i="1"/>
  <c r="E14" i="1"/>
  <c r="G14" i="1" s="1"/>
  <c r="G13" i="1"/>
  <c r="F13" i="1"/>
  <c r="E13" i="1"/>
  <c r="E12" i="1"/>
  <c r="G12" i="1" s="1"/>
  <c r="G11" i="1"/>
  <c r="E11" i="1"/>
  <c r="F10" i="1"/>
  <c r="G10" i="1" s="1"/>
  <c r="E10" i="1"/>
  <c r="E9" i="1"/>
  <c r="G9" i="1" s="1"/>
</calcChain>
</file>

<file path=xl/sharedStrings.xml><?xml version="1.0" encoding="utf-8"?>
<sst xmlns="http://schemas.openxmlformats.org/spreadsheetml/2006/main" count="76" uniqueCount="74">
  <si>
    <t>Formulář pro poskytnutí informací o platech a odměnách za rok 2024</t>
  </si>
  <si>
    <t>Instituce</t>
  </si>
  <si>
    <t>Vězeňská služba České republiky</t>
  </si>
  <si>
    <t>ICO</t>
  </si>
  <si>
    <t>00212423</t>
  </si>
  <si>
    <t>Datová schránka</t>
  </si>
  <si>
    <t>b86abcb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</si>
  <si>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</si>
  <si>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</si>
  <si>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</si>
  <si>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</si>
  <si>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</si>
  <si>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</si>
  <si>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</si>
  <si>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</si>
  <si>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</si>
  <si>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</si>
  <si>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</si>
  <si>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Generální ředitel/ka 1</t>
  </si>
  <si>
    <t>Náměstek/náměstkyně GŘ 1</t>
  </si>
  <si>
    <t>Náměstek/náměstkyně GŘ 4</t>
  </si>
  <si>
    <t>Náměstek/náměstkyně GŘ 5</t>
  </si>
  <si>
    <t>Ředitel/ka odboru 1</t>
  </si>
  <si>
    <t>Ředitel/ka odboru 10</t>
  </si>
  <si>
    <t>Ředitel/ka odboru 11</t>
  </si>
  <si>
    <t>Ředitel/ka odboru 12</t>
  </si>
  <si>
    <t>Ředitel/ka odboru 13</t>
  </si>
  <si>
    <t>Ředitel/ka odboru 14</t>
  </si>
  <si>
    <t>Ředitel/ka odboru 2</t>
  </si>
  <si>
    <t>Ředitel/ka odboru 3</t>
  </si>
  <si>
    <t>Ředitel/ka odboru 4</t>
  </si>
  <si>
    <t>Ředitel/ka odboru 5</t>
  </si>
  <si>
    <t>Ředitel/ka odboru 6</t>
  </si>
  <si>
    <t>Ředitel/ka odboru 7</t>
  </si>
  <si>
    <t>Ředitel/ka odboru 8</t>
  </si>
  <si>
    <t>Ředitel/ka odboru 9</t>
  </si>
  <si>
    <t>Ředitel/ka SOU VS ČR</t>
  </si>
  <si>
    <t>Ředitel/ka Akademie VS ČR</t>
  </si>
  <si>
    <t>Ředitel věznice 1</t>
  </si>
  <si>
    <t>Ředitel věznice 2</t>
  </si>
  <si>
    <t>Ředitel věznice 3</t>
  </si>
  <si>
    <t>Ředitel věznice 4</t>
  </si>
  <si>
    <t>Ředitel věznice 5</t>
  </si>
  <si>
    <t>Ředitel věznice 6</t>
  </si>
  <si>
    <t>Ředitel věznice 7</t>
  </si>
  <si>
    <t>Ředitel věznice 8</t>
  </si>
  <si>
    <t>Ředitel věznice 9</t>
  </si>
  <si>
    <t>Ředitel věznice 10</t>
  </si>
  <si>
    <t>Ředitel věznice 11</t>
  </si>
  <si>
    <t>Ředitel věznice 12</t>
  </si>
  <si>
    <t>Ředitel věznice 13</t>
  </si>
  <si>
    <t>Ředitel věznice 14</t>
  </si>
  <si>
    <t>Ředitel věznice 15</t>
  </si>
  <si>
    <t>Ředitel věznice 16</t>
  </si>
  <si>
    <t>Ředitel věznice 17</t>
  </si>
  <si>
    <t>Ředitel věznice 18</t>
  </si>
  <si>
    <t>Ředitel věznice 19</t>
  </si>
  <si>
    <t>Ředitel věznice 20</t>
  </si>
  <si>
    <t>bezplatné ubytování na ubytovně věznice</t>
  </si>
  <si>
    <t>Ředitel věznice 21</t>
  </si>
  <si>
    <t>Ředitel věznice 22</t>
  </si>
  <si>
    <t>Ředitel věznice 23</t>
  </si>
  <si>
    <t>Ředitel věznice 24</t>
  </si>
  <si>
    <t>Ředitel věznice 25</t>
  </si>
  <si>
    <t>Ředitel věznice 26</t>
  </si>
  <si>
    <t>Ředitel věznice 27</t>
  </si>
  <si>
    <t>Ředitel věznice 28</t>
  </si>
  <si>
    <t>Ředitel věznice 29</t>
  </si>
  <si>
    <t>Ředitel věznice 30</t>
  </si>
  <si>
    <t>Ředitel věznice 31</t>
  </si>
  <si>
    <t>Ředitel věznice 32</t>
  </si>
  <si>
    <t>Ředitel věznice 33</t>
  </si>
  <si>
    <t>Ředitel věznice 34</t>
  </si>
  <si>
    <t>Ředitel věznice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</si>
</sst>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Aptos Narrow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3AB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5" fillId="2" borderId="1" xfId="0" applyFont="1" applyFill="1" applyBorder="1"/>
    <xf numFmtId="0" fontId="6" fillId="0" borderId="1" xfId="0" applyFont="1" applyBorder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2" fillId="4" borderId="1" xfId="0" applyFont="1" applyFill="1" applyBorder="1" applyAlignment="1">
      <alignment horizontal="center"/>
    </xf>
    <xf numFmtId="3" fontId="12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wrapText="1"/>
    </xf>
    <xf numFmtId="0" fontId="13" fillId="0" borderId="0" xfId="0" applyFont="1"/>
    <xf numFmtId="0" fontId="12" fillId="4" borderId="1" xfId="0" applyFont="1" applyFill="1" applyBorder="1"/>
    <xf numFmtId="0" fontId="14" fillId="2" borderId="1" xfId="0" applyFont="1" applyFill="1" applyBorder="1"/>
    <xf numFmtId="3" fontId="14" fillId="2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3" fontId="11" fillId="2" borderId="1" xfId="0" applyNumberFormat="1" applyFont="1" applyFill="1" applyBorder="1"/>
    <xf numFmtId="3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2" fillId="4" borderId="1" xfId="1" applyFont="1" applyFill="1" applyBorder="1" applyAlignment="1">
      <alignment wrapText="1"/>
    </xf>
    <xf numFmtId="1" fontId="12" fillId="4" borderId="1" xfId="0" applyNumberFormat="1" applyFont="1" applyFill="1" applyBorder="1" applyAlignment="1">
      <alignment wrapText="1"/>
    </xf>
    <xf numFmtId="0" fontId="12" fillId="4" borderId="1" xfId="2" applyFont="1" applyFill="1" applyBorder="1" applyAlignment="1">
      <alignment wrapText="1"/>
    </xf>
    <xf numFmtId="0" fontId="12" fillId="4" borderId="1" xfId="2" applyFont="1" applyFill="1" applyBorder="1" applyAlignment="1">
      <alignment horizontal="center"/>
    </xf>
    <xf numFmtId="3" fontId="12" fillId="4" borderId="1" xfId="2" applyNumberFormat="1" applyFont="1" applyFill="1" applyBorder="1" applyAlignment="1">
      <alignment horizontal="right"/>
    </xf>
    <xf numFmtId="0" fontId="12" fillId="4" borderId="1" xfId="1" applyFont="1" applyFill="1" applyBorder="1" applyAlignment="1">
      <alignment horizontal="center"/>
    </xf>
    <xf numFmtId="3" fontId="12" fillId="4" borderId="1" xfId="1" applyNumberFormat="1" applyFont="1" applyFill="1" applyBorder="1" applyAlignment="1">
      <alignment horizontal="right"/>
    </xf>
  </cellXfs>
  <cellStyles count="3">
    <cellStyle name="Normální" xfId="0" builtinId="0"/>
    <cellStyle name="Normální 2" xfId="2" xr:uid="{AD665F58-65F6-475A-B02F-9294B2BC08E2}"/>
    <cellStyle name="Normální 3" xfId="1" xr:uid="{4CB38A70-6365-4A6B-9F0B-0CDEAE7FA4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7C42-EDFA-4125-AF70-D53C1979BF69}">
  <dimension ref="A1:AB790"/>
  <sheetViews>
    <sheetView tabSelected="1" zoomScaleNormal="100" workbookViewId="0">
      <selection activeCell="B17" sqref="B17"/>
    </sheetView>
  </sheetViews>
  <sheetFormatPr defaultColWidth="11.125" defaultRowHeight="15.75"/>
  <cols>
    <col min="1" max="1" width="29.25" customWidth="1"/>
    <col min="2" max="2" width="13.375" customWidth="1"/>
    <col min="3" max="3" width="13.125" customWidth="1"/>
    <col min="4" max="4" width="12.87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4" t="s">
        <v>1</v>
      </c>
      <c r="B2" s="5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A3" s="4" t="s">
        <v>3</v>
      </c>
      <c r="B3" s="5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>
      <c r="A4" s="4" t="s">
        <v>5</v>
      </c>
      <c r="B4" s="5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>
      <c r="A5" s="6" t="s">
        <v>7</v>
      </c>
      <c r="B5" s="5">
        <v>2024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7" customFormat="1">
      <c r="A6" s="7" t="s">
        <v>8</v>
      </c>
      <c r="C6" s="8"/>
      <c r="D6" s="8"/>
      <c r="E6" s="8"/>
      <c r="F6" s="8"/>
      <c r="G6" s="8"/>
      <c r="H6" s="8"/>
      <c r="I6" s="8"/>
      <c r="J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8" spans="1:28" ht="120.95" customHeight="1">
      <c r="A8" s="10" t="s">
        <v>9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1" t="s">
        <v>15</v>
      </c>
      <c r="H8" s="10" t="s">
        <v>16</v>
      </c>
      <c r="I8" s="10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2" t="s">
        <v>18</v>
      </c>
      <c r="B9" s="13">
        <v>2024</v>
      </c>
      <c r="C9" s="13">
        <v>12</v>
      </c>
      <c r="D9" s="13">
        <v>1</v>
      </c>
      <c r="E9" s="14">
        <f>1354344+334511</f>
        <v>1688855</v>
      </c>
      <c r="F9" s="14">
        <v>340000</v>
      </c>
      <c r="G9" s="15">
        <f>SUM(E9:F9)</f>
        <v>2028855</v>
      </c>
      <c r="H9" s="16"/>
      <c r="I9" s="16"/>
      <c r="J9" s="17"/>
    </row>
    <row r="10" spans="1:28" ht="15.75" customHeight="1">
      <c r="A10" s="18" t="s">
        <v>19</v>
      </c>
      <c r="B10" s="13">
        <v>2024</v>
      </c>
      <c r="C10" s="13">
        <v>12</v>
      </c>
      <c r="D10" s="13">
        <v>1</v>
      </c>
      <c r="E10" s="14">
        <f>1316743+212439</f>
        <v>1529182</v>
      </c>
      <c r="F10" s="14">
        <f>45000+265000</f>
        <v>310000</v>
      </c>
      <c r="G10" s="15">
        <f t="shared" ref="G10:G64" si="0">SUM(E10:F10)</f>
        <v>1839182</v>
      </c>
      <c r="H10" s="16"/>
      <c r="I10" s="16"/>
      <c r="J10" s="17"/>
    </row>
    <row r="11" spans="1:28" ht="15.75" customHeight="1">
      <c r="A11" s="18" t="s">
        <v>20</v>
      </c>
      <c r="B11" s="13">
        <v>2024</v>
      </c>
      <c r="C11" s="13">
        <v>12</v>
      </c>
      <c r="D11" s="13">
        <v>1</v>
      </c>
      <c r="E11" s="14">
        <f>1111121+183531</f>
        <v>1294652</v>
      </c>
      <c r="F11" s="14">
        <v>300000</v>
      </c>
      <c r="G11" s="15">
        <f t="shared" si="0"/>
        <v>1594652</v>
      </c>
      <c r="H11" s="16"/>
      <c r="I11" s="16"/>
      <c r="J11" s="17"/>
    </row>
    <row r="12" spans="1:28" ht="15.75" customHeight="1">
      <c r="A12" s="19" t="s">
        <v>21</v>
      </c>
      <c r="B12" s="13">
        <v>2024</v>
      </c>
      <c r="C12" s="13">
        <v>12</v>
      </c>
      <c r="D12" s="13">
        <v>1</v>
      </c>
      <c r="E12" s="20">
        <f>165332+1089677</f>
        <v>1255009</v>
      </c>
      <c r="F12" s="20">
        <v>300000</v>
      </c>
      <c r="G12" s="15">
        <f t="shared" si="0"/>
        <v>1555009</v>
      </c>
      <c r="H12" s="16"/>
      <c r="I12" s="21"/>
    </row>
    <row r="13" spans="1:28" ht="15.75" customHeight="1">
      <c r="A13" s="19" t="s">
        <v>22</v>
      </c>
      <c r="B13" s="13">
        <v>2024</v>
      </c>
      <c r="C13" s="13">
        <v>12</v>
      </c>
      <c r="D13" s="13">
        <v>1</v>
      </c>
      <c r="E13" s="20">
        <f>1008209+183394</f>
        <v>1191603</v>
      </c>
      <c r="F13" s="20">
        <f>215000+35000</f>
        <v>250000</v>
      </c>
      <c r="G13" s="15">
        <f t="shared" si="0"/>
        <v>1441603</v>
      </c>
      <c r="H13" s="21"/>
      <c r="I13" s="21"/>
    </row>
    <row r="14" spans="1:28" ht="15.75" customHeight="1">
      <c r="A14" s="19" t="s">
        <v>23</v>
      </c>
      <c r="B14" s="13">
        <v>2024</v>
      </c>
      <c r="C14" s="13">
        <v>12</v>
      </c>
      <c r="D14" s="13">
        <v>1</v>
      </c>
      <c r="E14" s="20">
        <f>778177+134533+30966</f>
        <v>943676</v>
      </c>
      <c r="F14" s="20">
        <f>197000</f>
        <v>197000</v>
      </c>
      <c r="G14" s="15">
        <f t="shared" si="0"/>
        <v>1140676</v>
      </c>
      <c r="H14" s="21"/>
      <c r="I14" s="21"/>
    </row>
    <row r="15" spans="1:28" ht="15.75" customHeight="1">
      <c r="A15" s="19" t="s">
        <v>24</v>
      </c>
      <c r="B15" s="13">
        <v>2024</v>
      </c>
      <c r="C15" s="13">
        <v>12</v>
      </c>
      <c r="D15" s="13">
        <v>1</v>
      </c>
      <c r="E15" s="20">
        <f>162917+936961</f>
        <v>1099878</v>
      </c>
      <c r="F15" s="20">
        <v>215000</v>
      </c>
      <c r="G15" s="15">
        <f t="shared" si="0"/>
        <v>1314878</v>
      </c>
      <c r="H15" s="21"/>
      <c r="I15" s="21"/>
    </row>
    <row r="16" spans="1:28" ht="15.75" customHeight="1">
      <c r="A16" s="19" t="s">
        <v>25</v>
      </c>
      <c r="B16" s="13">
        <v>2024</v>
      </c>
      <c r="C16" s="13">
        <v>12</v>
      </c>
      <c r="D16" s="13">
        <v>1</v>
      </c>
      <c r="E16" s="20">
        <f>759458+258646</f>
        <v>1018104</v>
      </c>
      <c r="F16" s="20">
        <v>170000</v>
      </c>
      <c r="G16" s="15">
        <f t="shared" si="0"/>
        <v>1188104</v>
      </c>
      <c r="H16" s="21"/>
      <c r="I16" s="21"/>
    </row>
    <row r="17" spans="1:10" ht="15.75" customHeight="1">
      <c r="A17" s="19" t="s">
        <v>26</v>
      </c>
      <c r="B17" s="13">
        <v>2024</v>
      </c>
      <c r="C17" s="13">
        <v>12</v>
      </c>
      <c r="D17" s="13">
        <v>1</v>
      </c>
      <c r="E17" s="20">
        <f>844203+132997</f>
        <v>977200</v>
      </c>
      <c r="F17" s="20">
        <f>100000</f>
        <v>100000</v>
      </c>
      <c r="G17" s="15">
        <f t="shared" si="0"/>
        <v>1077200</v>
      </c>
      <c r="H17" s="21"/>
      <c r="I17" s="21"/>
    </row>
    <row r="18" spans="1:10" ht="15.75" customHeight="1">
      <c r="A18" s="12" t="s">
        <v>27</v>
      </c>
      <c r="B18" s="13">
        <v>2024</v>
      </c>
      <c r="C18" s="22">
        <v>6</v>
      </c>
      <c r="D18" s="13">
        <v>1</v>
      </c>
      <c r="E18" s="23">
        <f>63705+66111+64373+69770+6482+69527+3713+5229+14203+275</f>
        <v>363388</v>
      </c>
      <c r="F18" s="24">
        <v>90000</v>
      </c>
      <c r="G18" s="15">
        <f t="shared" si="0"/>
        <v>453388</v>
      </c>
      <c r="H18" s="21"/>
      <c r="I18" s="21"/>
    </row>
    <row r="19" spans="1:10" ht="15.75" customHeight="1">
      <c r="A19" s="25" t="s">
        <v>28</v>
      </c>
      <c r="B19" s="13">
        <v>2024</v>
      </c>
      <c r="C19" s="13">
        <v>12</v>
      </c>
      <c r="D19" s="13">
        <v>1</v>
      </c>
      <c r="E19" s="24">
        <f>1080002+185015</f>
        <v>1265017</v>
      </c>
      <c r="F19" s="24">
        <f>230000+20000</f>
        <v>250000</v>
      </c>
      <c r="G19" s="15">
        <f t="shared" si="0"/>
        <v>1515017</v>
      </c>
      <c r="H19" s="26"/>
      <c r="I19" s="26"/>
    </row>
    <row r="20" spans="1:10" ht="15.75" customHeight="1">
      <c r="A20" s="25" t="s">
        <v>29</v>
      </c>
      <c r="B20" s="13">
        <v>2024</v>
      </c>
      <c r="C20" s="13">
        <v>12</v>
      </c>
      <c r="D20" s="13">
        <v>1</v>
      </c>
      <c r="E20" s="24">
        <f>789151+152146</f>
        <v>941297</v>
      </c>
      <c r="F20" s="24">
        <f>165000+200000</f>
        <v>365000</v>
      </c>
      <c r="G20" s="15">
        <f t="shared" si="0"/>
        <v>1306297</v>
      </c>
      <c r="H20" s="26"/>
      <c r="I20" s="26"/>
    </row>
    <row r="21" spans="1:10" ht="15.75" customHeight="1">
      <c r="A21" s="25" t="s">
        <v>30</v>
      </c>
      <c r="B21" s="13">
        <v>2024</v>
      </c>
      <c r="C21" s="13">
        <v>12</v>
      </c>
      <c r="D21" s="13">
        <v>1</v>
      </c>
      <c r="E21" s="24">
        <f>879629+186154</f>
        <v>1065783</v>
      </c>
      <c r="F21" s="24">
        <f>170000+20000</f>
        <v>190000</v>
      </c>
      <c r="G21" s="15">
        <f t="shared" si="0"/>
        <v>1255783</v>
      </c>
      <c r="H21" s="26"/>
      <c r="I21" s="26"/>
    </row>
    <row r="22" spans="1:10" ht="15.75" customHeight="1">
      <c r="A22" s="12" t="s">
        <v>31</v>
      </c>
      <c r="B22" s="13">
        <v>2024</v>
      </c>
      <c r="C22" s="22">
        <v>12</v>
      </c>
      <c r="D22" s="13">
        <v>1</v>
      </c>
      <c r="E22" s="23">
        <f>838633+129812</f>
        <v>968445</v>
      </c>
      <c r="F22" s="24">
        <v>180000</v>
      </c>
      <c r="G22" s="15">
        <f t="shared" si="0"/>
        <v>1148445</v>
      </c>
      <c r="H22" s="26"/>
      <c r="I22" s="26"/>
    </row>
    <row r="23" spans="1:10" ht="15.75" customHeight="1">
      <c r="A23" s="12" t="s">
        <v>32</v>
      </c>
      <c r="B23" s="13">
        <v>2024</v>
      </c>
      <c r="C23" s="13">
        <v>12</v>
      </c>
      <c r="D23" s="13">
        <v>1</v>
      </c>
      <c r="E23" s="23">
        <f>844230+144249</f>
        <v>988479</v>
      </c>
      <c r="F23" s="24">
        <v>180000</v>
      </c>
      <c r="G23" s="15">
        <f t="shared" si="0"/>
        <v>1168479</v>
      </c>
      <c r="H23" s="26"/>
      <c r="I23" s="26"/>
    </row>
    <row r="24" spans="1:10" ht="15.75" customHeight="1">
      <c r="A24" s="12" t="s">
        <v>33</v>
      </c>
      <c r="B24" s="13">
        <v>2024</v>
      </c>
      <c r="C24" s="13">
        <v>12</v>
      </c>
      <c r="D24" s="13">
        <v>1</v>
      </c>
      <c r="E24" s="23">
        <f>1038815+159236</f>
        <v>1198051</v>
      </c>
      <c r="F24" s="24">
        <v>200000</v>
      </c>
      <c r="G24" s="15">
        <f t="shared" si="0"/>
        <v>1398051</v>
      </c>
      <c r="H24" s="26"/>
      <c r="I24" s="26"/>
    </row>
    <row r="25" spans="1:10" ht="15.75" customHeight="1">
      <c r="A25" s="12" t="s">
        <v>34</v>
      </c>
      <c r="B25" s="13">
        <v>2024</v>
      </c>
      <c r="C25" s="13">
        <v>12</v>
      </c>
      <c r="D25" s="13">
        <v>1</v>
      </c>
      <c r="E25" s="23">
        <f>191411+848070</f>
        <v>1039481</v>
      </c>
      <c r="F25" s="24">
        <v>165000</v>
      </c>
      <c r="G25" s="15">
        <f t="shared" si="0"/>
        <v>1204481</v>
      </c>
      <c r="H25" s="26"/>
      <c r="I25" s="26"/>
    </row>
    <row r="26" spans="1:10" ht="15.75" customHeight="1">
      <c r="A26" s="12" t="s">
        <v>35</v>
      </c>
      <c r="B26" s="13">
        <v>2024</v>
      </c>
      <c r="C26" s="13">
        <v>12</v>
      </c>
      <c r="D26" s="13">
        <v>1</v>
      </c>
      <c r="E26" s="23">
        <f>913898+126595</f>
        <v>1040493</v>
      </c>
      <c r="F26" s="24">
        <v>190000</v>
      </c>
      <c r="G26" s="15">
        <f t="shared" si="0"/>
        <v>1230493</v>
      </c>
      <c r="H26" s="26"/>
      <c r="I26" s="26"/>
    </row>
    <row r="27" spans="1:10" ht="15.75" customHeight="1">
      <c r="A27" s="12" t="s">
        <v>36</v>
      </c>
      <c r="B27" s="13">
        <v>2024</v>
      </c>
      <c r="C27" s="13">
        <v>12</v>
      </c>
      <c r="D27" s="13">
        <v>1</v>
      </c>
      <c r="E27" s="14">
        <v>1024904</v>
      </c>
      <c r="F27" s="14">
        <v>130000</v>
      </c>
      <c r="G27" s="15">
        <f t="shared" si="0"/>
        <v>1154904</v>
      </c>
      <c r="H27" s="27"/>
      <c r="I27" s="28"/>
      <c r="J27" s="17"/>
    </row>
    <row r="28" spans="1:10" ht="15.75" customHeight="1">
      <c r="A28" s="12" t="s">
        <v>37</v>
      </c>
      <c r="B28" s="13">
        <v>2024</v>
      </c>
      <c r="C28" s="13">
        <v>12</v>
      </c>
      <c r="D28" s="13">
        <v>1</v>
      </c>
      <c r="E28" s="14">
        <v>1179560</v>
      </c>
      <c r="F28" s="14">
        <v>150000</v>
      </c>
      <c r="G28" s="15">
        <f t="shared" si="0"/>
        <v>1329560</v>
      </c>
      <c r="H28" s="27"/>
      <c r="I28" s="28"/>
      <c r="J28" s="17"/>
    </row>
    <row r="29" spans="1:10" ht="15.75" customHeight="1">
      <c r="A29" s="12" t="s">
        <v>38</v>
      </c>
      <c r="B29" s="13">
        <v>2024</v>
      </c>
      <c r="C29" s="13">
        <v>12</v>
      </c>
      <c r="D29" s="13">
        <v>1</v>
      </c>
      <c r="E29" s="14">
        <v>1248460</v>
      </c>
      <c r="F29" s="14">
        <v>230000</v>
      </c>
      <c r="G29" s="15">
        <f t="shared" si="0"/>
        <v>1478460</v>
      </c>
      <c r="H29" s="27"/>
      <c r="I29" s="28"/>
      <c r="J29" s="17"/>
    </row>
    <row r="30" spans="1:10" ht="15.75" customHeight="1">
      <c r="A30" s="12" t="s">
        <v>39</v>
      </c>
      <c r="B30" s="13">
        <v>2024</v>
      </c>
      <c r="C30" s="13">
        <v>12</v>
      </c>
      <c r="D30" s="13">
        <v>1</v>
      </c>
      <c r="E30" s="14">
        <v>997571</v>
      </c>
      <c r="F30" s="14">
        <v>180000</v>
      </c>
      <c r="G30" s="15">
        <f t="shared" si="0"/>
        <v>1177571</v>
      </c>
      <c r="H30" s="26"/>
      <c r="I30" s="28"/>
      <c r="J30" s="17"/>
    </row>
    <row r="31" spans="1:10" ht="15.75" customHeight="1">
      <c r="A31" s="12" t="s">
        <v>40</v>
      </c>
      <c r="B31" s="13">
        <v>2024</v>
      </c>
      <c r="C31" s="13">
        <v>12</v>
      </c>
      <c r="D31" s="13">
        <v>1</v>
      </c>
      <c r="E31" s="14">
        <v>1117877</v>
      </c>
      <c r="F31" s="14">
        <v>115000</v>
      </c>
      <c r="G31" s="15">
        <f t="shared" si="0"/>
        <v>1232877</v>
      </c>
      <c r="H31" s="29"/>
      <c r="I31" s="28"/>
      <c r="J31" s="17"/>
    </row>
    <row r="32" spans="1:10" ht="15.75" customHeight="1">
      <c r="A32" s="12" t="s">
        <v>41</v>
      </c>
      <c r="B32" s="13">
        <v>2024</v>
      </c>
      <c r="C32" s="13">
        <v>3</v>
      </c>
      <c r="D32" s="13">
        <v>1</v>
      </c>
      <c r="E32" s="14">
        <v>281811</v>
      </c>
      <c r="F32" s="14"/>
      <c r="G32" s="15">
        <f t="shared" si="0"/>
        <v>281811</v>
      </c>
      <c r="H32" s="16"/>
      <c r="I32" s="28"/>
      <c r="J32" s="17"/>
    </row>
    <row r="33" spans="1:10" ht="15.75" customHeight="1">
      <c r="A33" s="12" t="s">
        <v>41</v>
      </c>
      <c r="B33" s="13">
        <v>2024</v>
      </c>
      <c r="C33" s="13">
        <v>9</v>
      </c>
      <c r="D33" s="13">
        <v>1</v>
      </c>
      <c r="E33" s="14">
        <v>1301091</v>
      </c>
      <c r="F33" s="14">
        <v>205000</v>
      </c>
      <c r="G33" s="15">
        <f t="shared" si="0"/>
        <v>1506091</v>
      </c>
      <c r="H33" s="16"/>
      <c r="I33" s="28"/>
      <c r="J33" s="17"/>
    </row>
    <row r="34" spans="1:10" ht="15.75" customHeight="1">
      <c r="A34" s="12" t="s">
        <v>42</v>
      </c>
      <c r="B34" s="13">
        <v>2024</v>
      </c>
      <c r="C34" s="13">
        <v>12</v>
      </c>
      <c r="D34" s="13">
        <v>1</v>
      </c>
      <c r="E34" s="14">
        <v>1218673</v>
      </c>
      <c r="F34" s="14">
        <v>165000</v>
      </c>
      <c r="G34" s="15">
        <f t="shared" si="0"/>
        <v>1383673</v>
      </c>
      <c r="H34" s="26"/>
      <c r="I34" s="28"/>
      <c r="J34" s="17"/>
    </row>
    <row r="35" spans="1:10" ht="15.75" customHeight="1">
      <c r="A35" s="12" t="s">
        <v>43</v>
      </c>
      <c r="B35" s="13">
        <v>2024</v>
      </c>
      <c r="C35" s="30">
        <v>12</v>
      </c>
      <c r="D35" s="30">
        <v>1</v>
      </c>
      <c r="E35" s="31">
        <v>1011401</v>
      </c>
      <c r="F35" s="31">
        <v>115000</v>
      </c>
      <c r="G35" s="15">
        <f t="shared" si="0"/>
        <v>1126401</v>
      </c>
      <c r="H35" s="26"/>
      <c r="I35" s="28"/>
      <c r="J35" s="17"/>
    </row>
    <row r="36" spans="1:10" ht="15.75" customHeight="1">
      <c r="A36" s="12" t="s">
        <v>44</v>
      </c>
      <c r="B36" s="13">
        <v>2024</v>
      </c>
      <c r="C36" s="13">
        <v>1</v>
      </c>
      <c r="D36" s="13">
        <v>1</v>
      </c>
      <c r="E36" s="14">
        <v>97572</v>
      </c>
      <c r="F36" s="14"/>
      <c r="G36" s="15">
        <f t="shared" si="0"/>
        <v>97572</v>
      </c>
      <c r="H36" s="26"/>
      <c r="I36" s="28"/>
      <c r="J36" s="17"/>
    </row>
    <row r="37" spans="1:10" ht="15.75" customHeight="1">
      <c r="A37" s="12" t="s">
        <v>44</v>
      </c>
      <c r="B37" s="13">
        <v>2024</v>
      </c>
      <c r="C37" s="13">
        <v>11</v>
      </c>
      <c r="D37" s="13">
        <v>1</v>
      </c>
      <c r="E37" s="14">
        <v>912818</v>
      </c>
      <c r="F37" s="14">
        <v>165000</v>
      </c>
      <c r="G37" s="15">
        <f t="shared" si="0"/>
        <v>1077818</v>
      </c>
      <c r="H37" s="26"/>
      <c r="I37" s="28"/>
      <c r="J37" s="17"/>
    </row>
    <row r="38" spans="1:10" ht="15.75" customHeight="1">
      <c r="A38" s="12" t="s">
        <v>45</v>
      </c>
      <c r="B38" s="13">
        <v>2024</v>
      </c>
      <c r="C38" s="13">
        <v>12</v>
      </c>
      <c r="D38" s="13">
        <v>1</v>
      </c>
      <c r="E38" s="14">
        <v>1039942</v>
      </c>
      <c r="F38" s="14">
        <v>205000</v>
      </c>
      <c r="G38" s="15">
        <f t="shared" si="0"/>
        <v>1244942</v>
      </c>
      <c r="H38" s="26"/>
      <c r="I38" s="28"/>
      <c r="J38" s="17"/>
    </row>
    <row r="39" spans="1:10" ht="15.75" customHeight="1">
      <c r="A39" s="12" t="s">
        <v>46</v>
      </c>
      <c r="B39" s="13">
        <v>2024</v>
      </c>
      <c r="C39" s="13">
        <v>12</v>
      </c>
      <c r="D39" s="13">
        <v>1</v>
      </c>
      <c r="E39" s="14">
        <v>1070005</v>
      </c>
      <c r="F39" s="14">
        <v>185000</v>
      </c>
      <c r="G39" s="15">
        <f t="shared" si="0"/>
        <v>1255005</v>
      </c>
      <c r="H39" s="16"/>
      <c r="I39" s="28"/>
      <c r="J39" s="17"/>
    </row>
    <row r="40" spans="1:10" ht="15.75" customHeight="1">
      <c r="A40" s="12" t="s">
        <v>47</v>
      </c>
      <c r="B40" s="13">
        <v>2024</v>
      </c>
      <c r="C40" s="13">
        <v>12</v>
      </c>
      <c r="D40" s="13">
        <v>1</v>
      </c>
      <c r="E40" s="14">
        <v>1020303</v>
      </c>
      <c r="F40" s="14">
        <v>145000</v>
      </c>
      <c r="G40" s="15">
        <f t="shared" si="0"/>
        <v>1165303</v>
      </c>
      <c r="H40" s="26"/>
      <c r="I40" s="28"/>
      <c r="J40" s="17"/>
    </row>
    <row r="41" spans="1:10" ht="15.75" customHeight="1">
      <c r="A41" s="12" t="s">
        <v>48</v>
      </c>
      <c r="B41" s="13">
        <v>2024</v>
      </c>
      <c r="C41" s="32">
        <v>12</v>
      </c>
      <c r="D41" s="32">
        <v>1</v>
      </c>
      <c r="E41" s="33">
        <v>1127382</v>
      </c>
      <c r="F41" s="33">
        <v>230000</v>
      </c>
      <c r="G41" s="15">
        <f t="shared" si="0"/>
        <v>1357382</v>
      </c>
      <c r="H41" s="16"/>
      <c r="I41" s="28"/>
      <c r="J41" s="17"/>
    </row>
    <row r="42" spans="1:10" ht="15.75" customHeight="1">
      <c r="A42" s="12" t="s">
        <v>49</v>
      </c>
      <c r="B42" s="13">
        <v>2024</v>
      </c>
      <c r="C42" s="13">
        <v>12</v>
      </c>
      <c r="D42" s="13">
        <v>1</v>
      </c>
      <c r="E42" s="14">
        <v>1147538</v>
      </c>
      <c r="F42" s="14">
        <v>115000</v>
      </c>
      <c r="G42" s="15">
        <f t="shared" si="0"/>
        <v>1262538</v>
      </c>
      <c r="H42" s="26"/>
      <c r="I42" s="28"/>
      <c r="J42" s="17"/>
    </row>
    <row r="43" spans="1:10" ht="15.75" customHeight="1">
      <c r="A43" s="12" t="s">
        <v>50</v>
      </c>
      <c r="B43" s="13">
        <v>2024</v>
      </c>
      <c r="C43" s="13">
        <v>12</v>
      </c>
      <c r="D43" s="13">
        <v>1</v>
      </c>
      <c r="E43" s="14">
        <v>1098748</v>
      </c>
      <c r="F43" s="14">
        <v>205000</v>
      </c>
      <c r="G43" s="15">
        <f t="shared" si="0"/>
        <v>1303748</v>
      </c>
      <c r="H43" s="26"/>
      <c r="I43" s="28"/>
      <c r="J43" s="17"/>
    </row>
    <row r="44" spans="1:10" ht="16.149999999999999" customHeight="1">
      <c r="A44" s="12" t="s">
        <v>51</v>
      </c>
      <c r="B44" s="13">
        <v>2024</v>
      </c>
      <c r="C44" s="13">
        <v>12</v>
      </c>
      <c r="D44" s="13">
        <v>1</v>
      </c>
      <c r="E44" s="14">
        <v>1175373</v>
      </c>
      <c r="F44" s="14">
        <v>80000</v>
      </c>
      <c r="G44" s="15">
        <f t="shared" si="0"/>
        <v>1255373</v>
      </c>
      <c r="H44" s="26"/>
      <c r="I44" s="28"/>
      <c r="J44" s="17"/>
    </row>
    <row r="45" spans="1:10" ht="15.75" customHeight="1">
      <c r="A45" s="12" t="s">
        <v>52</v>
      </c>
      <c r="B45" s="13">
        <v>2024</v>
      </c>
      <c r="C45" s="13">
        <v>12</v>
      </c>
      <c r="D45" s="13">
        <v>1</v>
      </c>
      <c r="E45" s="14">
        <v>1050429</v>
      </c>
      <c r="F45" s="14">
        <v>130000</v>
      </c>
      <c r="G45" s="15">
        <f t="shared" si="0"/>
        <v>1180429</v>
      </c>
      <c r="H45" s="26"/>
      <c r="I45" s="28"/>
      <c r="J45" s="17"/>
    </row>
    <row r="46" spans="1:10" ht="15.75" customHeight="1">
      <c r="A46" s="12" t="s">
        <v>53</v>
      </c>
      <c r="B46" s="13">
        <v>2024</v>
      </c>
      <c r="C46" s="13">
        <v>12</v>
      </c>
      <c r="D46" s="13">
        <v>1</v>
      </c>
      <c r="E46" s="14">
        <v>1205098</v>
      </c>
      <c r="F46" s="14">
        <v>255000</v>
      </c>
      <c r="G46" s="15">
        <f t="shared" si="0"/>
        <v>1460098</v>
      </c>
      <c r="H46" s="26"/>
      <c r="I46" s="28"/>
      <c r="J46" s="17"/>
    </row>
    <row r="47" spans="1:10" ht="15.75" customHeight="1">
      <c r="A47" s="12" t="s">
        <v>54</v>
      </c>
      <c r="B47" s="13">
        <v>2024</v>
      </c>
      <c r="C47" s="13">
        <v>12</v>
      </c>
      <c r="D47" s="13">
        <v>1</v>
      </c>
      <c r="E47" s="14">
        <v>1070149</v>
      </c>
      <c r="F47" s="14">
        <v>210000</v>
      </c>
      <c r="G47" s="15">
        <f t="shared" si="0"/>
        <v>1280149</v>
      </c>
      <c r="H47" s="16"/>
      <c r="I47" s="28"/>
      <c r="J47" s="17"/>
    </row>
    <row r="48" spans="1:10" ht="15.75" customHeight="1">
      <c r="A48" s="12" t="s">
        <v>55</v>
      </c>
      <c r="B48" s="13">
        <v>2024</v>
      </c>
      <c r="C48" s="13">
        <v>12</v>
      </c>
      <c r="D48" s="13">
        <v>1</v>
      </c>
      <c r="E48" s="14">
        <v>993337</v>
      </c>
      <c r="F48" s="14">
        <v>160000</v>
      </c>
      <c r="G48" s="15">
        <f t="shared" si="0"/>
        <v>1153337</v>
      </c>
      <c r="H48" s="26"/>
      <c r="I48" s="28"/>
      <c r="J48" s="17"/>
    </row>
    <row r="49" spans="1:10" ht="15.75" customHeight="1">
      <c r="A49" s="12" t="s">
        <v>56</v>
      </c>
      <c r="B49" s="13">
        <v>2024</v>
      </c>
      <c r="C49" s="13">
        <v>12</v>
      </c>
      <c r="D49" s="13">
        <v>1</v>
      </c>
      <c r="E49" s="14">
        <v>1195483</v>
      </c>
      <c r="F49" s="14">
        <v>240000</v>
      </c>
      <c r="G49" s="15">
        <f t="shared" si="0"/>
        <v>1435483</v>
      </c>
      <c r="H49" s="26"/>
      <c r="I49" s="28"/>
      <c r="J49" s="17"/>
    </row>
    <row r="50" spans="1:10" ht="15.75" customHeight="1">
      <c r="A50" s="12" t="s">
        <v>57</v>
      </c>
      <c r="B50" s="13">
        <v>2024</v>
      </c>
      <c r="C50" s="13">
        <v>12</v>
      </c>
      <c r="D50" s="13">
        <v>1</v>
      </c>
      <c r="E50" s="14">
        <v>1128322</v>
      </c>
      <c r="F50" s="14">
        <v>175000</v>
      </c>
      <c r="G50" s="15">
        <f t="shared" si="0"/>
        <v>1303322</v>
      </c>
      <c r="H50" s="16" t="s">
        <v>58</v>
      </c>
      <c r="I50" s="28"/>
      <c r="J50" s="17"/>
    </row>
    <row r="51" spans="1:10" ht="15.95" customHeight="1">
      <c r="A51" s="12" t="s">
        <v>59</v>
      </c>
      <c r="B51" s="13">
        <v>2024</v>
      </c>
      <c r="C51" s="13">
        <v>12</v>
      </c>
      <c r="D51" s="13">
        <v>1</v>
      </c>
      <c r="E51" s="14">
        <v>914177</v>
      </c>
      <c r="F51" s="14">
        <v>165000</v>
      </c>
      <c r="G51" s="15">
        <f t="shared" si="0"/>
        <v>1079177</v>
      </c>
      <c r="H51" s="26"/>
      <c r="I51" s="28"/>
      <c r="J51" s="17"/>
    </row>
    <row r="52" spans="1:10" ht="15.75" customHeight="1">
      <c r="A52" s="12" t="s">
        <v>60</v>
      </c>
      <c r="B52" s="13">
        <v>2024</v>
      </c>
      <c r="C52" s="13">
        <v>12</v>
      </c>
      <c r="D52" s="13">
        <v>1</v>
      </c>
      <c r="E52" s="14">
        <v>1210345</v>
      </c>
      <c r="F52" s="14">
        <v>165000</v>
      </c>
      <c r="G52" s="15">
        <f t="shared" si="0"/>
        <v>1375345</v>
      </c>
      <c r="H52" s="16"/>
      <c r="I52" s="28"/>
      <c r="J52" s="17"/>
    </row>
    <row r="53" spans="1:10" ht="15.75" customHeight="1">
      <c r="A53" s="12" t="s">
        <v>61</v>
      </c>
      <c r="B53" s="13">
        <v>2024</v>
      </c>
      <c r="C53" s="13">
        <v>12</v>
      </c>
      <c r="D53" s="13">
        <v>1</v>
      </c>
      <c r="E53" s="14">
        <v>1288013</v>
      </c>
      <c r="F53" s="14">
        <v>190000</v>
      </c>
      <c r="G53" s="15">
        <f t="shared" si="0"/>
        <v>1478013</v>
      </c>
      <c r="H53" s="26"/>
      <c r="I53" s="28"/>
      <c r="J53" s="17"/>
    </row>
    <row r="54" spans="1:10" ht="15.75" customHeight="1">
      <c r="A54" s="12" t="s">
        <v>62</v>
      </c>
      <c r="B54" s="13">
        <v>2024</v>
      </c>
      <c r="C54" s="13">
        <v>12</v>
      </c>
      <c r="D54" s="13">
        <v>1</v>
      </c>
      <c r="E54" s="14">
        <v>1094671</v>
      </c>
      <c r="F54" s="14">
        <v>180000</v>
      </c>
      <c r="G54" s="15">
        <f t="shared" si="0"/>
        <v>1274671</v>
      </c>
      <c r="H54" s="16"/>
      <c r="I54" s="28"/>
      <c r="J54" s="17"/>
    </row>
    <row r="55" spans="1:10" ht="15.75" customHeight="1">
      <c r="A55" s="12" t="s">
        <v>63</v>
      </c>
      <c r="B55" s="13">
        <v>2024</v>
      </c>
      <c r="C55" s="13">
        <v>12</v>
      </c>
      <c r="D55" s="13">
        <v>1</v>
      </c>
      <c r="E55" s="14">
        <v>1209686</v>
      </c>
      <c r="F55" s="14">
        <v>275000</v>
      </c>
      <c r="G55" s="15">
        <f t="shared" si="0"/>
        <v>1484686</v>
      </c>
      <c r="H55" s="16"/>
      <c r="I55" s="28"/>
      <c r="J55" s="17"/>
    </row>
    <row r="56" spans="1:10" ht="15.75" customHeight="1">
      <c r="A56" s="12" t="s">
        <v>64</v>
      </c>
      <c r="B56" s="13">
        <v>2024</v>
      </c>
      <c r="C56" s="13">
        <v>12</v>
      </c>
      <c r="D56" s="13">
        <v>1</v>
      </c>
      <c r="E56" s="14">
        <v>1111721</v>
      </c>
      <c r="F56" s="14">
        <v>180000</v>
      </c>
      <c r="G56" s="15">
        <f t="shared" si="0"/>
        <v>1291721</v>
      </c>
      <c r="H56" s="26"/>
      <c r="I56" s="28"/>
      <c r="J56" s="17"/>
    </row>
    <row r="57" spans="1:10" ht="15.75" customHeight="1">
      <c r="A57" s="12" t="s">
        <v>65</v>
      </c>
      <c r="B57" s="13">
        <v>2024</v>
      </c>
      <c r="C57" s="13">
        <v>12</v>
      </c>
      <c r="D57" s="13">
        <v>1</v>
      </c>
      <c r="E57" s="14">
        <v>1160843</v>
      </c>
      <c r="F57" s="14">
        <v>210000</v>
      </c>
      <c r="G57" s="15">
        <f t="shared" si="0"/>
        <v>1370843</v>
      </c>
      <c r="H57" s="26"/>
      <c r="I57" s="28"/>
      <c r="J57" s="17"/>
    </row>
    <row r="58" spans="1:10" ht="15.75" customHeight="1">
      <c r="A58" s="12" t="s">
        <v>66</v>
      </c>
      <c r="B58" s="13">
        <v>2024</v>
      </c>
      <c r="C58" s="13">
        <v>12</v>
      </c>
      <c r="D58" s="13">
        <v>1</v>
      </c>
      <c r="E58" s="14">
        <v>1265489</v>
      </c>
      <c r="F58" s="14">
        <v>250000</v>
      </c>
      <c r="G58" s="15">
        <f t="shared" si="0"/>
        <v>1515489</v>
      </c>
      <c r="H58" s="26"/>
      <c r="I58" s="28"/>
      <c r="J58" s="17"/>
    </row>
    <row r="59" spans="1:10" ht="15.75" customHeight="1">
      <c r="A59" s="12" t="s">
        <v>67</v>
      </c>
      <c r="B59" s="13">
        <v>2024</v>
      </c>
      <c r="C59" s="13">
        <v>12</v>
      </c>
      <c r="D59" s="13">
        <v>1</v>
      </c>
      <c r="E59" s="14">
        <v>1164569</v>
      </c>
      <c r="F59" s="14">
        <v>205000</v>
      </c>
      <c r="G59" s="15">
        <f t="shared" si="0"/>
        <v>1369569</v>
      </c>
      <c r="H59" s="26"/>
      <c r="I59" s="28"/>
      <c r="J59" s="17"/>
    </row>
    <row r="60" spans="1:10" ht="15.75" customHeight="1">
      <c r="A60" s="12" t="s">
        <v>68</v>
      </c>
      <c r="B60" s="13">
        <v>2024</v>
      </c>
      <c r="C60" s="13">
        <v>12</v>
      </c>
      <c r="D60" s="13">
        <v>1</v>
      </c>
      <c r="E60" s="14">
        <v>1041859</v>
      </c>
      <c r="F60" s="14">
        <v>25000</v>
      </c>
      <c r="G60" s="15">
        <f t="shared" si="0"/>
        <v>1066859</v>
      </c>
      <c r="H60" s="26"/>
      <c r="I60" s="28"/>
      <c r="J60" s="17"/>
    </row>
    <row r="61" spans="1:10" ht="15.75" customHeight="1">
      <c r="A61" s="12" t="s">
        <v>69</v>
      </c>
      <c r="B61" s="13">
        <v>2024</v>
      </c>
      <c r="C61" s="13">
        <v>12</v>
      </c>
      <c r="D61" s="13">
        <v>1</v>
      </c>
      <c r="E61" s="14">
        <v>1307358</v>
      </c>
      <c r="F61" s="14">
        <v>210000</v>
      </c>
      <c r="G61" s="15">
        <f t="shared" si="0"/>
        <v>1517358</v>
      </c>
      <c r="H61" s="16"/>
      <c r="I61" s="28"/>
      <c r="J61" s="17"/>
    </row>
    <row r="62" spans="1:10" ht="15.75" customHeight="1">
      <c r="A62" s="12" t="s">
        <v>70</v>
      </c>
      <c r="B62" s="13">
        <v>2024</v>
      </c>
      <c r="C62" s="13">
        <v>12</v>
      </c>
      <c r="D62" s="13">
        <v>1</v>
      </c>
      <c r="E62" s="14">
        <v>1086683</v>
      </c>
      <c r="F62" s="14">
        <v>115000</v>
      </c>
      <c r="G62" s="15">
        <f t="shared" si="0"/>
        <v>1201683</v>
      </c>
      <c r="H62" s="16"/>
      <c r="I62" s="28"/>
      <c r="J62" s="17"/>
    </row>
    <row r="63" spans="1:10" ht="15.95" customHeight="1">
      <c r="A63" s="12" t="s">
        <v>71</v>
      </c>
      <c r="B63" s="13">
        <v>2024</v>
      </c>
      <c r="C63" s="13">
        <v>12</v>
      </c>
      <c r="D63" s="13">
        <v>1</v>
      </c>
      <c r="E63" s="14">
        <v>1059278</v>
      </c>
      <c r="F63" s="14">
        <v>160000</v>
      </c>
      <c r="G63" s="15">
        <f t="shared" si="0"/>
        <v>1219278</v>
      </c>
      <c r="H63" s="26"/>
      <c r="I63" s="28"/>
      <c r="J63" s="17"/>
    </row>
    <row r="64" spans="1:10" ht="15.75" customHeight="1">
      <c r="A64" s="12" t="s">
        <v>72</v>
      </c>
      <c r="B64" s="13">
        <v>2024</v>
      </c>
      <c r="C64" s="13">
        <v>12</v>
      </c>
      <c r="D64" s="13">
        <v>1</v>
      </c>
      <c r="E64" s="14">
        <v>1087681</v>
      </c>
      <c r="F64" s="14">
        <v>150000</v>
      </c>
      <c r="G64" s="15">
        <f t="shared" si="0"/>
        <v>1237681</v>
      </c>
      <c r="H64" s="26"/>
      <c r="I64" s="28"/>
      <c r="J64" s="17"/>
    </row>
    <row r="65" spans="1:9" ht="15.75" customHeight="1">
      <c r="A65" s="12" t="s">
        <v>73</v>
      </c>
      <c r="B65" s="13">
        <v>2024</v>
      </c>
      <c r="C65" s="13">
        <v>12</v>
      </c>
      <c r="D65" s="13">
        <v>1</v>
      </c>
      <c r="E65" s="14">
        <v>1116336</v>
      </c>
      <c r="F65" s="14">
        <v>180000</v>
      </c>
      <c r="G65" s="15">
        <f>SUM(E65:F65)</f>
        <v>1296336</v>
      </c>
      <c r="H65" s="27"/>
      <c r="I65" s="28"/>
    </row>
    <row r="66" spans="1:9" ht="15.75" customHeight="1"/>
    <row r="67" spans="1:9" ht="15.75" customHeight="1"/>
    <row r="68" spans="1:9" ht="15.75" customHeight="1"/>
    <row r="69" spans="1:9" ht="15.75" customHeight="1"/>
    <row r="70" spans="1:9" ht="15.75" customHeight="1"/>
    <row r="71" spans="1:9" ht="15.75" customHeight="1"/>
    <row r="72" spans="1:9" ht="15.75" customHeight="1"/>
    <row r="73" spans="1:9" ht="15.75" customHeight="1"/>
    <row r="74" spans="1:9" ht="15.75" customHeight="1"/>
    <row r="75" spans="1:9" ht="15.75" customHeight="1"/>
    <row r="76" spans="1:9" ht="15.75" customHeight="1"/>
    <row r="77" spans="1:9" ht="15.75" customHeight="1"/>
    <row r="78" spans="1:9" ht="15.75" customHeight="1"/>
    <row r="79" spans="1:9" ht="15.75" customHeight="1"/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</vt:lpstr>
    </vt:vector>
  </TitlesOfParts>
  <Company>MSp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 Jaroslav</dc:creator>
  <cp:lastModifiedBy>Bauer Jaroslav</cp:lastModifiedBy>
  <dcterms:created xsi:type="dcterms:W3CDTF">2025-03-07T13:08:36Z</dcterms:created>
  <dcterms:modified xsi:type="dcterms:W3CDTF">2025-03-07T13:12:07Z</dcterms:modified>
</cp:coreProperties>
</file>